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'PC-Version'!$A$1:$BD$53</definedName>
  </definedNames>
  <calcPr fullCalcOnLoad="1"/>
</workbook>
</file>

<file path=xl/sharedStrings.xml><?xml version="1.0" encoding="utf-8"?>
<sst xmlns="http://schemas.openxmlformats.org/spreadsheetml/2006/main" count="121" uniqueCount="39">
  <si>
    <t>Am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</si>
  <si>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</si>
  <si>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</si>
  <si>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</si>
  <si>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</si>
  <si>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</si>
  <si>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</si>
  <si>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</si>
  <si>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</si>
  <si>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</si>
  <si>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</si>
  <si>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</si>
  <si>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Grp.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</si>
  <si>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</si>
  <si>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</si>
  <si>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</si>
  <si>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</si>
  <si>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</si>
  <si>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</si>
  <si>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</si>
  <si>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</si>
  <si>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</si>
  <si>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Sp.</t>
  </si>
  <si>
    <t>x</t>
  </si>
  <si>
    <t xml:space="preserve">III. Abschlußtabellen </t>
  </si>
  <si>
    <t>"Jugend trainiert für Olympia"</t>
  </si>
  <si>
    <t>Floorball-Erzgebirgsfinale 2015</t>
  </si>
  <si>
    <t>Mittwoch</t>
  </si>
  <si>
    <t>in der Sporthalle Lengefeld</t>
  </si>
  <si>
    <t>OS Lengefeld</t>
  </si>
  <si>
    <t>Ev. OS Großrückerswalde</t>
  </si>
  <si>
    <t>OS Neukirchen</t>
  </si>
  <si>
    <t>Freie Schule Gelenau</t>
  </si>
  <si>
    <t>WK IV</t>
  </si>
  <si>
    <t>WK III</t>
  </si>
  <si>
    <t>IV</t>
  </si>
  <si>
    <t>III</t>
  </si>
  <si>
    <t>, dem</t>
  </si>
  <si>
    <t xml:space="preserve">II. Spielplan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</si>
</sst>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176" fontId="56" fillId="0" borderId="20" xfId="0" applyNumberFormat="1" applyFont="1" applyBorder="1" applyAlignment="1">
      <alignment horizontal="center" vertical="center"/>
    </xf>
    <xf numFmtId="176" fontId="56" fillId="0" borderId="21" xfId="0" applyNumberFormat="1" applyFont="1" applyBorder="1" applyAlignment="1">
      <alignment horizontal="center" vertical="center"/>
    </xf>
    <xf numFmtId="176" fontId="56" fillId="0" borderId="22" xfId="0" applyNumberFormat="1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 shrinkToFit="1"/>
    </xf>
    <xf numFmtId="0" fontId="55" fillId="0" borderId="26" xfId="0" applyFont="1" applyBorder="1" applyAlignment="1">
      <alignment horizontal="left" vertical="center" shrinkToFit="1"/>
    </xf>
    <xf numFmtId="0" fontId="56" fillId="0" borderId="10" xfId="0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57150</xdr:colOff>
      <xdr:row>2</xdr:row>
      <xdr:rowOff>57150</xdr:rowOff>
    </xdr:from>
    <xdr:to>
      <xdr:col>54</xdr:col>
      <xdr:colOff>76200</xdr:colOff>
      <xdr:row>3</xdr:row>
      <xdr:rowOff>47625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571500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0</xdr:row>
      <xdr:rowOff>0</xdr:rowOff>
    </xdr:from>
    <xdr:to>
      <xdr:col>56</xdr:col>
      <xdr:colOff>276225</xdr:colOff>
      <xdr:row>8</xdr:row>
      <xdr:rowOff>19050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0"/>
          <a:ext cx="20288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49</xdr:row>
      <xdr:rowOff>123825</xdr:rowOff>
    </xdr:from>
    <xdr:to>
      <xdr:col>27</xdr:col>
      <xdr:colOff>38100</xdr:colOff>
      <xdr:row>52</xdr:row>
      <xdr:rowOff>152400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99536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82296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53"/>
  <sheetViews>
    <sheetView showGridLines="0" tabSelected="1" zoomScale="112" zoomScaleNormal="112" zoomScalePageLayoutView="0" workbookViewId="0" topLeftCell="A26">
      <selection activeCell="BE50" sqref="BE50"/>
    </sheetView>
  </sheetViews>
  <sheetFormatPr defaultColWidth="1.7109375" defaultRowHeight="12.75"/>
  <cols>
    <col min="1" max="55" width="1.7109375" style="0" customWidth="1"/>
    <col min="56" max="56" width="1.7109375" style="40" customWidth="1"/>
    <col min="57" max="57" width="20.00390625" style="13" customWidth="1"/>
    <col min="58" max="58" width="2.28125" style="28" bestFit="1" customWidth="1"/>
    <col min="59" max="59" width="1.7109375" style="28" customWidth="1"/>
    <col min="60" max="60" width="2.7109375" style="28" customWidth="1"/>
    <col min="61" max="64" width="1.7109375" style="28" customWidth="1"/>
    <col min="65" max="65" width="20.00390625" style="41" bestFit="1" customWidth="1"/>
    <col min="66" max="68" width="2.28125" style="41" bestFit="1" customWidth="1"/>
    <col min="69" max="69" width="1.57421875" style="41" bestFit="1" customWidth="1"/>
    <col min="70" max="70" width="2.28125" style="41" bestFit="1" customWidth="1"/>
    <col min="71" max="71" width="2.57421875" style="41" bestFit="1" customWidth="1"/>
    <col min="72" max="73" width="1.7109375" style="41" customWidth="1"/>
    <col min="74" max="80" width="1.7109375" style="42" customWidth="1"/>
    <col min="81" max="102" width="1.7109375" style="43" customWidth="1"/>
    <col min="103" max="116" width="1.7109375" style="31" customWidth="1"/>
    <col min="117" max="159" width="1.7109375" style="40" customWidth="1"/>
  </cols>
  <sheetData>
    <row r="1" spans="56:159" ht="7.5" customHeight="1">
      <c r="BD1" s="27"/>
      <c r="BE1" s="11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</row>
    <row r="2" spans="1:159" ht="33" customHeight="1">
      <c r="A2" s="120" t="s">
        <v>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T2" s="68"/>
      <c r="AU2" s="69"/>
      <c r="AV2" s="69"/>
      <c r="AW2" s="69"/>
      <c r="AX2" s="69"/>
      <c r="AY2" s="69"/>
      <c r="AZ2" s="69"/>
      <c r="BA2" s="69"/>
      <c r="BB2" s="69"/>
      <c r="BC2" s="70"/>
      <c r="BD2" s="27"/>
      <c r="BE2" s="11"/>
      <c r="BM2" s="28"/>
      <c r="BN2" s="28"/>
      <c r="BO2" s="28"/>
      <c r="BP2" s="28"/>
      <c r="BQ2" s="28"/>
      <c r="BR2" s="28"/>
      <c r="BS2" s="28"/>
      <c r="BT2" s="28"/>
      <c r="BU2" s="28"/>
      <c r="BV2" s="29"/>
      <c r="BW2" s="29"/>
      <c r="BX2" s="28"/>
      <c r="BY2" s="28"/>
      <c r="BZ2" s="28"/>
      <c r="CA2" s="28"/>
      <c r="CB2" s="28"/>
      <c r="CC2" s="30"/>
      <c r="CD2" s="30"/>
      <c r="CE2" s="30"/>
      <c r="CF2" s="30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</row>
    <row r="3" spans="1:116" s="17" customFormat="1" ht="27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/>
      <c r="AR3"/>
      <c r="AS3"/>
      <c r="AT3" s="71"/>
      <c r="AU3" s="72"/>
      <c r="AV3" s="72"/>
      <c r="AW3" s="72"/>
      <c r="AX3" s="72"/>
      <c r="AY3" s="72"/>
      <c r="AZ3" s="72"/>
      <c r="BA3" s="72"/>
      <c r="BB3" s="72"/>
      <c r="BC3" s="73"/>
      <c r="BD3" s="27"/>
      <c r="BE3" s="18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3"/>
      <c r="BW3" s="33"/>
      <c r="BX3" s="32"/>
      <c r="BY3" s="32"/>
      <c r="BZ3" s="32"/>
      <c r="CA3" s="32"/>
      <c r="CB3" s="32"/>
      <c r="CC3" s="34"/>
      <c r="CD3" s="34"/>
      <c r="CE3" s="34"/>
      <c r="CF3" s="34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</row>
    <row r="4" spans="1:116" s="2" customFormat="1" ht="15">
      <c r="A4" s="114" t="s">
        <v>26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/>
      <c r="AR4"/>
      <c r="AS4"/>
      <c r="AT4" s="71"/>
      <c r="AU4" s="72"/>
      <c r="AV4" s="72"/>
      <c r="AW4" s="72"/>
      <c r="AX4" s="72"/>
      <c r="AY4" s="72"/>
      <c r="AZ4" s="72"/>
      <c r="BA4" s="72"/>
      <c r="BB4" s="72"/>
      <c r="BC4" s="73"/>
      <c r="BD4" s="21"/>
      <c r="BE4" s="12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6"/>
      <c r="BY4" s="36"/>
      <c r="BZ4" s="36"/>
      <c r="CA4" s="36"/>
      <c r="CB4" s="36"/>
      <c r="CC4" s="38"/>
      <c r="CD4" s="38"/>
      <c r="CE4" s="38"/>
      <c r="CF4" s="38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</row>
    <row r="5" spans="43:116" s="2" customFormat="1" ht="6" customHeight="1">
      <c r="AQ5"/>
      <c r="AR5"/>
      <c r="AS5"/>
      <c r="AT5" s="71"/>
      <c r="AU5" s="72"/>
      <c r="AV5" s="72"/>
      <c r="AW5" s="72"/>
      <c r="AX5" s="72"/>
      <c r="AY5" s="72"/>
      <c r="AZ5" s="72"/>
      <c r="BA5" s="72"/>
      <c r="BB5" s="72"/>
      <c r="BC5" s="73"/>
      <c r="BD5" s="40"/>
      <c r="BE5" s="12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6"/>
      <c r="BY5" s="36"/>
      <c r="BZ5" s="36"/>
      <c r="CA5" s="36"/>
      <c r="CB5" s="36"/>
      <c r="CC5" s="38"/>
      <c r="CD5" s="38"/>
      <c r="CE5" s="38"/>
      <c r="CF5" s="38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</row>
    <row r="6" spans="12:116" s="2" customFormat="1" ht="15.75">
      <c r="L6" s="3" t="s">
        <v>0</v>
      </c>
      <c r="M6" s="170" t="s">
        <v>27</v>
      </c>
      <c r="N6" s="171"/>
      <c r="O6" s="171"/>
      <c r="P6" s="171"/>
      <c r="Q6" s="171"/>
      <c r="R6" s="171"/>
      <c r="S6" s="171"/>
      <c r="T6" s="171"/>
      <c r="U6" s="2" t="s">
        <v>37</v>
      </c>
      <c r="Y6" s="172">
        <v>42340</v>
      </c>
      <c r="Z6" s="172"/>
      <c r="AA6" s="172"/>
      <c r="AB6" s="172"/>
      <c r="AC6" s="172"/>
      <c r="AD6" s="172"/>
      <c r="AE6" s="172"/>
      <c r="AF6" s="172"/>
      <c r="AQ6"/>
      <c r="AR6"/>
      <c r="AS6"/>
      <c r="AT6" s="71"/>
      <c r="AU6" s="72"/>
      <c r="AV6" s="72"/>
      <c r="AW6" s="72"/>
      <c r="AX6" s="72"/>
      <c r="AY6" s="72"/>
      <c r="AZ6" s="72"/>
      <c r="BA6" s="72"/>
      <c r="BB6" s="72"/>
      <c r="BC6" s="73"/>
      <c r="BD6" s="40"/>
      <c r="BE6" s="12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6"/>
      <c r="BY6" s="36"/>
      <c r="BZ6" s="36"/>
      <c r="CA6" s="36"/>
      <c r="CB6" s="36"/>
      <c r="CC6" s="38"/>
      <c r="CD6" s="38"/>
      <c r="CE6" s="38"/>
      <c r="CF6" s="38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</row>
    <row r="7" spans="43:116" s="2" customFormat="1" ht="6" customHeight="1">
      <c r="AQ7"/>
      <c r="AR7"/>
      <c r="AS7"/>
      <c r="AT7" s="71"/>
      <c r="AU7" s="72"/>
      <c r="AV7" s="72"/>
      <c r="AW7" s="72"/>
      <c r="AX7" s="72"/>
      <c r="AY7" s="72"/>
      <c r="AZ7" s="72"/>
      <c r="BA7" s="72"/>
      <c r="BB7" s="72"/>
      <c r="BC7" s="73"/>
      <c r="BD7" s="40"/>
      <c r="BE7" s="12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6"/>
      <c r="BY7" s="36"/>
      <c r="BZ7" s="36"/>
      <c r="CA7" s="36"/>
      <c r="CB7" s="36"/>
      <c r="CC7" s="38"/>
      <c r="CD7" s="38"/>
      <c r="CE7" s="38"/>
      <c r="CF7" s="38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</row>
    <row r="8" spans="2:116" s="2" customFormat="1" ht="15">
      <c r="B8" s="177" t="s">
        <v>28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Q8"/>
      <c r="AR8"/>
      <c r="AS8"/>
      <c r="AT8" s="74"/>
      <c r="AU8" s="75"/>
      <c r="AV8" s="75"/>
      <c r="AW8" s="75"/>
      <c r="AX8" s="75"/>
      <c r="AY8" s="75"/>
      <c r="AZ8" s="75"/>
      <c r="BA8" s="75"/>
      <c r="BB8" s="75"/>
      <c r="BC8" s="76"/>
      <c r="BD8" s="40"/>
      <c r="BE8" s="12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6"/>
      <c r="BY8" s="36"/>
      <c r="BZ8" s="36"/>
      <c r="CA8" s="36"/>
      <c r="CB8" s="36"/>
      <c r="CC8" s="38"/>
      <c r="CD8" s="38"/>
      <c r="CE8" s="38"/>
      <c r="CF8" s="38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</row>
    <row r="9" spans="57:116" s="2" customFormat="1" ht="6" customHeight="1">
      <c r="BE9" s="12"/>
      <c r="BF9" s="36"/>
      <c r="BG9" s="36"/>
      <c r="BH9" s="36"/>
      <c r="BI9" s="36"/>
      <c r="BJ9" s="36"/>
      <c r="BK9" s="36"/>
      <c r="BL9" s="36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</row>
    <row r="10" spans="7:116" s="23" customFormat="1" ht="15.75">
      <c r="G10" s="24" t="s">
        <v>1</v>
      </c>
      <c r="H10" s="179">
        <v>0.37847222222222227</v>
      </c>
      <c r="I10" s="179"/>
      <c r="J10" s="179"/>
      <c r="K10" s="179"/>
      <c r="L10" s="179"/>
      <c r="M10" s="25" t="s">
        <v>2</v>
      </c>
      <c r="T10" s="24" t="s">
        <v>3</v>
      </c>
      <c r="U10" s="180">
        <v>1</v>
      </c>
      <c r="V10" s="180"/>
      <c r="W10" s="26" t="s">
        <v>23</v>
      </c>
      <c r="X10" s="178">
        <v>0.008333333333333333</v>
      </c>
      <c r="Y10" s="178"/>
      <c r="Z10" s="178"/>
      <c r="AA10" s="178"/>
      <c r="AB10" s="178"/>
      <c r="AC10" s="25" t="s">
        <v>4</v>
      </c>
      <c r="AK10" s="24" t="s">
        <v>5</v>
      </c>
      <c r="AL10" s="178">
        <v>0.001388888888888889</v>
      </c>
      <c r="AM10" s="178"/>
      <c r="AN10" s="178"/>
      <c r="AO10" s="178"/>
      <c r="AP10" s="178"/>
      <c r="AQ10" s="25" t="s">
        <v>4</v>
      </c>
      <c r="BE10" s="12"/>
      <c r="BF10" s="36"/>
      <c r="BG10" s="36"/>
      <c r="BH10" s="36"/>
      <c r="BI10" s="36"/>
      <c r="BJ10" s="36"/>
      <c r="BK10" s="36"/>
      <c r="BL10" s="36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</row>
    <row r="11" ht="9" customHeight="1">
      <c r="H11" s="22"/>
    </row>
    <row r="12" ht="6" customHeight="1"/>
    <row r="13" spans="2:70" ht="12.75">
      <c r="B13" s="1" t="s">
        <v>6</v>
      </c>
      <c r="BR13" s="41">
        <v>0</v>
      </c>
    </row>
    <row r="14" ht="6" customHeight="1" thickBot="1"/>
    <row r="15" spans="2:55" ht="16.5" thickBot="1">
      <c r="B15" s="173" t="s">
        <v>33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5"/>
      <c r="Z15" s="176"/>
      <c r="AE15" s="173" t="s">
        <v>34</v>
      </c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5"/>
      <c r="BC15" s="176"/>
    </row>
    <row r="16" spans="2:55" ht="15">
      <c r="B16" s="158" t="s">
        <v>7</v>
      </c>
      <c r="C16" s="159"/>
      <c r="D16" s="162" t="s">
        <v>29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0"/>
      <c r="Z16" s="161"/>
      <c r="AE16" s="158" t="s">
        <v>7</v>
      </c>
      <c r="AF16" s="159"/>
      <c r="AG16" s="162" t="s">
        <v>29</v>
      </c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0"/>
      <c r="BC16" s="161"/>
    </row>
    <row r="17" spans="2:55" ht="15">
      <c r="B17" s="158" t="s">
        <v>8</v>
      </c>
      <c r="C17" s="159"/>
      <c r="D17" s="162" t="s">
        <v>30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0"/>
      <c r="Z17" s="161"/>
      <c r="AE17" s="158" t="s">
        <v>8</v>
      </c>
      <c r="AF17" s="159"/>
      <c r="AG17" s="162" t="s">
        <v>30</v>
      </c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0"/>
      <c r="BC17" s="161"/>
    </row>
    <row r="18" spans="2:55" ht="15">
      <c r="B18" s="158" t="s">
        <v>9</v>
      </c>
      <c r="C18" s="159"/>
      <c r="D18" s="162" t="s">
        <v>31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0"/>
      <c r="Z18" s="161"/>
      <c r="AE18" s="158" t="s">
        <v>9</v>
      </c>
      <c r="AF18" s="159"/>
      <c r="AG18" s="162" t="s">
        <v>31</v>
      </c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0"/>
      <c r="BC18" s="161"/>
    </row>
    <row r="19" spans="2:55" ht="15.75" thickBot="1">
      <c r="B19" s="164" t="s">
        <v>10</v>
      </c>
      <c r="C19" s="165"/>
      <c r="D19" s="166" t="s">
        <v>32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8"/>
      <c r="Z19" s="169"/>
      <c r="AE19" s="164" t="s">
        <v>10</v>
      </c>
      <c r="AF19" s="165"/>
      <c r="AG19" s="166" t="s">
        <v>32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8"/>
      <c r="BC19" s="169"/>
    </row>
    <row r="21" ht="12.75">
      <c r="B21" s="1" t="s">
        <v>38</v>
      </c>
    </row>
    <row r="22" ht="6" customHeight="1" thickBot="1"/>
    <row r="23" spans="2:159" s="4" customFormat="1" ht="16.5" customHeight="1" thickBot="1">
      <c r="B23" s="152" t="s">
        <v>11</v>
      </c>
      <c r="C23" s="153"/>
      <c r="D23" s="154"/>
      <c r="E23" s="85"/>
      <c r="F23" s="155"/>
      <c r="G23" s="154" t="s">
        <v>12</v>
      </c>
      <c r="H23" s="85"/>
      <c r="I23" s="155"/>
      <c r="J23" s="154" t="s">
        <v>13</v>
      </c>
      <c r="K23" s="85"/>
      <c r="L23" s="85"/>
      <c r="M23" s="85"/>
      <c r="N23" s="155"/>
      <c r="O23" s="154" t="s">
        <v>14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4" t="s">
        <v>17</v>
      </c>
      <c r="AX23" s="85"/>
      <c r="AY23" s="85"/>
      <c r="AZ23" s="85"/>
      <c r="BA23" s="85"/>
      <c r="BB23" s="156"/>
      <c r="BC23" s="157"/>
      <c r="BD23" s="20"/>
      <c r="BE23" s="78"/>
      <c r="BF23" s="47" t="s">
        <v>21</v>
      </c>
      <c r="BG23" s="48"/>
      <c r="BH23" s="48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50"/>
      <c r="BW23" s="50"/>
      <c r="BX23" s="50"/>
      <c r="BY23" s="50"/>
      <c r="BZ23" s="50"/>
      <c r="CA23" s="50"/>
      <c r="CB23" s="50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</row>
    <row r="24" spans="2:116" s="5" customFormat="1" ht="18" customHeight="1">
      <c r="B24" s="150">
        <v>1</v>
      </c>
      <c r="C24" s="146"/>
      <c r="D24" s="146"/>
      <c r="E24" s="146"/>
      <c r="F24" s="146"/>
      <c r="G24" s="146" t="s">
        <v>35</v>
      </c>
      <c r="H24" s="146"/>
      <c r="I24" s="146"/>
      <c r="J24" s="147">
        <f>$H$10</f>
        <v>0.37847222222222227</v>
      </c>
      <c r="K24" s="147"/>
      <c r="L24" s="147"/>
      <c r="M24" s="147"/>
      <c r="N24" s="148"/>
      <c r="O24" s="149" t="str">
        <f>D16</f>
        <v>OS Lengefeld</v>
      </c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6" t="s">
        <v>16</v>
      </c>
      <c r="AF24" s="139" t="str">
        <f>D19</f>
        <v>Freie Schule Gelenau</v>
      </c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40"/>
      <c r="AW24" s="141">
        <v>1</v>
      </c>
      <c r="AX24" s="142"/>
      <c r="AY24" s="6" t="s">
        <v>15</v>
      </c>
      <c r="AZ24" s="142">
        <v>0</v>
      </c>
      <c r="BA24" s="143"/>
      <c r="BB24" s="144"/>
      <c r="BC24" s="145"/>
      <c r="BE24" s="79"/>
      <c r="BF24" s="52">
        <f>IF(ISBLANK(AW24),"0",IF(AW24&gt;AZ24,3,IF(AW24=AZ24,1,0)))</f>
        <v>3</v>
      </c>
      <c r="BG24" s="52" t="s">
        <v>15</v>
      </c>
      <c r="BH24" s="52">
        <f>IF(ISBLANK(AZ24),"0",IF(AZ24&gt;AW24,3,IF(AZ24=AW24,1,0)))</f>
        <v>0</v>
      </c>
      <c r="BI24" s="49"/>
      <c r="BJ24" s="49"/>
      <c r="BK24" s="49"/>
      <c r="BL24" s="49"/>
      <c r="BM24" s="53" t="str">
        <f>$D$16</f>
        <v>OS Lengefeld</v>
      </c>
      <c r="BN24" s="54">
        <f>COUNT($AW$24,$AZ$28,$AZ$32)</f>
        <v>3</v>
      </c>
      <c r="BO24" s="54">
        <f>SUM($BF$24+$BH$28+$BH$32)</f>
        <v>9</v>
      </c>
      <c r="BP24" s="54">
        <f>SUM($AW$24+$AZ$28+$AZ$32)</f>
        <v>7</v>
      </c>
      <c r="BQ24" s="55" t="s">
        <v>15</v>
      </c>
      <c r="BR24" s="54">
        <f>SUM($AZ$24+$AW$28+$AW$32)</f>
        <v>2</v>
      </c>
      <c r="BS24" s="77">
        <f>SUM(BP24-BR24)</f>
        <v>5</v>
      </c>
      <c r="BT24" s="49"/>
      <c r="BU24" s="49"/>
      <c r="BV24" s="50"/>
      <c r="BW24" s="50"/>
      <c r="BX24" s="50"/>
      <c r="BY24" s="50"/>
      <c r="BZ24" s="50"/>
      <c r="CA24" s="50"/>
      <c r="CB24" s="50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</row>
    <row r="25" spans="2:159" s="4" customFormat="1" ht="18" customHeight="1" thickBot="1">
      <c r="B25" s="151">
        <v>2</v>
      </c>
      <c r="C25" s="135"/>
      <c r="D25" s="135"/>
      <c r="E25" s="135"/>
      <c r="F25" s="135"/>
      <c r="G25" s="135" t="s">
        <v>35</v>
      </c>
      <c r="H25" s="135"/>
      <c r="I25" s="135"/>
      <c r="J25" s="136">
        <f aca="true" t="shared" si="0" ref="J25:J35">J24+$U$10*$X$10+$AL$10</f>
        <v>0.3881944444444445</v>
      </c>
      <c r="K25" s="136"/>
      <c r="L25" s="136"/>
      <c r="M25" s="136"/>
      <c r="N25" s="137"/>
      <c r="O25" s="138" t="str">
        <f>D18</f>
        <v>OS Neukirchen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7" t="s">
        <v>16</v>
      </c>
      <c r="AF25" s="115" t="str">
        <f>D17</f>
        <v>Ev. OS Großrückerswalde</v>
      </c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6"/>
      <c r="AW25" s="130">
        <v>5</v>
      </c>
      <c r="AX25" s="131"/>
      <c r="AY25" s="7" t="s">
        <v>15</v>
      </c>
      <c r="AZ25" s="131">
        <v>4</v>
      </c>
      <c r="BA25" s="132"/>
      <c r="BB25" s="133"/>
      <c r="BC25" s="134"/>
      <c r="BD25" s="20"/>
      <c r="BE25" s="79"/>
      <c r="BF25" s="52">
        <f aca="true" t="shared" si="1" ref="BF25:BF35">IF(ISBLANK(AW25),"0",IF(AW25&gt;AZ25,3,IF(AW25=AZ25,1,0)))</f>
        <v>3</v>
      </c>
      <c r="BG25" s="52" t="s">
        <v>15</v>
      </c>
      <c r="BH25" s="52">
        <f aca="true" t="shared" si="2" ref="BH25:BH35">IF(ISBLANK(AZ25),"0",IF(AZ25&gt;AW25,3,IF(AZ25=AW25,1,0)))</f>
        <v>0</v>
      </c>
      <c r="BI25" s="49"/>
      <c r="BJ25" s="49"/>
      <c r="BK25" s="49"/>
      <c r="BL25" s="49"/>
      <c r="BM25" s="53" t="str">
        <f>$D$18</f>
        <v>OS Neukirchen</v>
      </c>
      <c r="BN25" s="54">
        <f>COUNT($AW$25,$AZ$29,$AW$32)</f>
        <v>3</v>
      </c>
      <c r="BO25" s="54">
        <f>SUM($BF$25+$BH$29+$BF$32)</f>
        <v>4</v>
      </c>
      <c r="BP25" s="54">
        <f>SUM($AW$25+$AZ$29+$AW$32)</f>
        <v>7</v>
      </c>
      <c r="BQ25" s="55" t="s">
        <v>15</v>
      </c>
      <c r="BR25" s="54">
        <f>SUM($AZ$25+$AW$29+$AZ$32)</f>
        <v>7</v>
      </c>
      <c r="BS25" s="77">
        <f>SUM(BP25-BR25)</f>
        <v>0</v>
      </c>
      <c r="BT25" s="49"/>
      <c r="BU25" s="49"/>
      <c r="BV25" s="50"/>
      <c r="BW25" s="50"/>
      <c r="BX25" s="50"/>
      <c r="BY25" s="50"/>
      <c r="BZ25" s="50"/>
      <c r="CA25" s="50"/>
      <c r="CB25" s="50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</row>
    <row r="26" spans="2:159" s="4" customFormat="1" ht="18" customHeight="1">
      <c r="B26" s="150">
        <v>3</v>
      </c>
      <c r="C26" s="146"/>
      <c r="D26" s="146"/>
      <c r="E26" s="146"/>
      <c r="F26" s="146"/>
      <c r="G26" s="146" t="s">
        <v>36</v>
      </c>
      <c r="H26" s="146"/>
      <c r="I26" s="146"/>
      <c r="J26" s="147">
        <f t="shared" si="0"/>
        <v>0.39791666666666675</v>
      </c>
      <c r="K26" s="147"/>
      <c r="L26" s="147"/>
      <c r="M26" s="147"/>
      <c r="N26" s="148"/>
      <c r="O26" s="149" t="str">
        <f>AG16</f>
        <v>OS Lengefeld</v>
      </c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6" t="s">
        <v>16</v>
      </c>
      <c r="AF26" s="139" t="str">
        <f>AG19</f>
        <v>Freie Schule Gelenau</v>
      </c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40"/>
      <c r="AW26" s="141">
        <v>2</v>
      </c>
      <c r="AX26" s="142"/>
      <c r="AY26" s="6" t="s">
        <v>15</v>
      </c>
      <c r="AZ26" s="142">
        <v>1</v>
      </c>
      <c r="BA26" s="143"/>
      <c r="BB26" s="144"/>
      <c r="BC26" s="145"/>
      <c r="BD26" s="20"/>
      <c r="BE26" s="79"/>
      <c r="BF26" s="52">
        <f t="shared" si="1"/>
        <v>3</v>
      </c>
      <c r="BG26" s="52" t="s">
        <v>15</v>
      </c>
      <c r="BH26" s="52">
        <f t="shared" si="2"/>
        <v>0</v>
      </c>
      <c r="BI26" s="49"/>
      <c r="BJ26" s="49"/>
      <c r="BK26" s="49"/>
      <c r="BL26" s="49"/>
      <c r="BM26" s="53" t="str">
        <f>$D$17</f>
        <v>Ev. OS Großrückerswalde</v>
      </c>
      <c r="BN26" s="54">
        <f>COUNT($AZ$25,$AW$28,$AW$33)</f>
        <v>3</v>
      </c>
      <c r="BO26" s="54">
        <f>SUM($BH$25+$BF$28+$BF$33)</f>
        <v>3</v>
      </c>
      <c r="BP26" s="54">
        <f>SUM($AZ$25+$AW$28+$AW$33)</f>
        <v>7</v>
      </c>
      <c r="BQ26" s="55" t="s">
        <v>15</v>
      </c>
      <c r="BR26" s="54">
        <f>SUM($AW$25+$AZ$28+$AZ$33)</f>
        <v>10</v>
      </c>
      <c r="BS26" s="77">
        <f>SUM(BP26-BR26)</f>
        <v>-3</v>
      </c>
      <c r="BT26" s="49"/>
      <c r="BU26" s="49"/>
      <c r="BV26" s="50"/>
      <c r="BW26" s="50"/>
      <c r="BX26" s="50"/>
      <c r="BY26" s="50"/>
      <c r="BZ26" s="50"/>
      <c r="CA26" s="50"/>
      <c r="CB26" s="50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</row>
    <row r="27" spans="2:159" s="4" customFormat="1" ht="18" customHeight="1" thickBot="1">
      <c r="B27" s="151">
        <v>4</v>
      </c>
      <c r="C27" s="135"/>
      <c r="D27" s="135"/>
      <c r="E27" s="135"/>
      <c r="F27" s="135"/>
      <c r="G27" s="135" t="s">
        <v>36</v>
      </c>
      <c r="H27" s="135"/>
      <c r="I27" s="135"/>
      <c r="J27" s="136">
        <f t="shared" si="0"/>
        <v>0.407638888888889</v>
      </c>
      <c r="K27" s="136"/>
      <c r="L27" s="136"/>
      <c r="M27" s="136"/>
      <c r="N27" s="137"/>
      <c r="O27" s="138" t="str">
        <f>AG18</f>
        <v>OS Neukirchen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7" t="s">
        <v>16</v>
      </c>
      <c r="AF27" s="115" t="str">
        <f>AG17</f>
        <v>Ev. OS Großrückerswalde</v>
      </c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30">
        <v>1</v>
      </c>
      <c r="AX27" s="131"/>
      <c r="AY27" s="7" t="s">
        <v>15</v>
      </c>
      <c r="AZ27" s="131">
        <v>0</v>
      </c>
      <c r="BA27" s="132"/>
      <c r="BB27" s="133"/>
      <c r="BC27" s="134"/>
      <c r="BD27" s="20"/>
      <c r="BE27" s="79"/>
      <c r="BF27" s="52">
        <f t="shared" si="1"/>
        <v>3</v>
      </c>
      <c r="BG27" s="52" t="s">
        <v>15</v>
      </c>
      <c r="BH27" s="52">
        <f t="shared" si="2"/>
        <v>0</v>
      </c>
      <c r="BI27" s="49"/>
      <c r="BJ27" s="49"/>
      <c r="BK27" s="49"/>
      <c r="BL27" s="49"/>
      <c r="BM27" s="53" t="str">
        <f>$D$19</f>
        <v>Freie Schule Gelenau</v>
      </c>
      <c r="BN27" s="54">
        <f>COUNT($AZ$24,$AW$29,$AZ$33)</f>
        <v>3</v>
      </c>
      <c r="BO27" s="54">
        <f>SUM($BH$24+$BF$29+$BH$33)</f>
        <v>1</v>
      </c>
      <c r="BP27" s="54">
        <f>SUM($AZ$24+$AW$29+$AZ$33)</f>
        <v>2</v>
      </c>
      <c r="BQ27" s="55" t="s">
        <v>15</v>
      </c>
      <c r="BR27" s="54">
        <f>SUM($AW$24+$AZ$29+$AW$33)</f>
        <v>4</v>
      </c>
      <c r="BS27" s="77">
        <f>SUM(BP27-BR27)</f>
        <v>-2</v>
      </c>
      <c r="BT27" s="49"/>
      <c r="BU27" s="49"/>
      <c r="BV27" s="50"/>
      <c r="BW27" s="50"/>
      <c r="BX27" s="50"/>
      <c r="BY27" s="50"/>
      <c r="BZ27" s="50"/>
      <c r="CA27" s="50"/>
      <c r="CB27" s="50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</row>
    <row r="28" spans="2:159" s="4" customFormat="1" ht="18" customHeight="1">
      <c r="B28" s="150">
        <v>5</v>
      </c>
      <c r="C28" s="146"/>
      <c r="D28" s="146"/>
      <c r="E28" s="146"/>
      <c r="F28" s="146"/>
      <c r="G28" s="146" t="s">
        <v>35</v>
      </c>
      <c r="H28" s="146"/>
      <c r="I28" s="146"/>
      <c r="J28" s="147">
        <f t="shared" si="0"/>
        <v>0.41736111111111124</v>
      </c>
      <c r="K28" s="147"/>
      <c r="L28" s="147"/>
      <c r="M28" s="147"/>
      <c r="N28" s="148"/>
      <c r="O28" s="149" t="str">
        <f>D17</f>
        <v>Ev. OS Großrückerswalde</v>
      </c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6" t="s">
        <v>16</v>
      </c>
      <c r="AF28" s="139" t="str">
        <f>D16</f>
        <v>OS Lengefeld</v>
      </c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40"/>
      <c r="AW28" s="141">
        <v>1</v>
      </c>
      <c r="AX28" s="142"/>
      <c r="AY28" s="6" t="s">
        <v>15</v>
      </c>
      <c r="AZ28" s="142">
        <v>4</v>
      </c>
      <c r="BA28" s="143"/>
      <c r="BB28" s="144"/>
      <c r="BC28" s="145"/>
      <c r="BD28" s="20"/>
      <c r="BE28" s="79"/>
      <c r="BF28" s="52">
        <f t="shared" si="1"/>
        <v>0</v>
      </c>
      <c r="BG28" s="52" t="s">
        <v>15</v>
      </c>
      <c r="BH28" s="52">
        <f t="shared" si="2"/>
        <v>3</v>
      </c>
      <c r="BI28" s="49"/>
      <c r="BJ28" s="49"/>
      <c r="BK28" s="49"/>
      <c r="BL28" s="49"/>
      <c r="BM28" s="51"/>
      <c r="BN28" s="51"/>
      <c r="BO28" s="51"/>
      <c r="BP28" s="51"/>
      <c r="BQ28" s="51"/>
      <c r="BR28" s="51"/>
      <c r="BS28" s="56"/>
      <c r="BT28" s="49"/>
      <c r="BU28" s="49"/>
      <c r="BV28" s="50"/>
      <c r="BW28" s="50"/>
      <c r="BX28" s="50"/>
      <c r="BY28" s="50"/>
      <c r="BZ28" s="50"/>
      <c r="CA28" s="50"/>
      <c r="CB28" s="50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</row>
    <row r="29" spans="2:159" s="4" customFormat="1" ht="18" customHeight="1" thickBot="1">
      <c r="B29" s="151">
        <v>6</v>
      </c>
      <c r="C29" s="135"/>
      <c r="D29" s="135"/>
      <c r="E29" s="135"/>
      <c r="F29" s="135"/>
      <c r="G29" s="135" t="s">
        <v>35</v>
      </c>
      <c r="H29" s="135"/>
      <c r="I29" s="135"/>
      <c r="J29" s="136">
        <f t="shared" si="0"/>
        <v>0.4270833333333335</v>
      </c>
      <c r="K29" s="136"/>
      <c r="L29" s="136"/>
      <c r="M29" s="136"/>
      <c r="N29" s="137"/>
      <c r="O29" s="138" t="str">
        <f>D19</f>
        <v>Freie Schule Gelenau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7" t="s">
        <v>16</v>
      </c>
      <c r="AF29" s="115" t="str">
        <f>D18</f>
        <v>OS Neukirchen</v>
      </c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  <c r="AW29" s="130">
        <v>1</v>
      </c>
      <c r="AX29" s="131"/>
      <c r="AY29" s="7" t="s">
        <v>15</v>
      </c>
      <c r="AZ29" s="131">
        <v>1</v>
      </c>
      <c r="BA29" s="132"/>
      <c r="BB29" s="133"/>
      <c r="BC29" s="134"/>
      <c r="BD29" s="20"/>
      <c r="BE29" s="79"/>
      <c r="BF29" s="52">
        <f t="shared" si="1"/>
        <v>1</v>
      </c>
      <c r="BG29" s="52" t="s">
        <v>15</v>
      </c>
      <c r="BH29" s="52">
        <f t="shared" si="2"/>
        <v>1</v>
      </c>
      <c r="BI29" s="49"/>
      <c r="BJ29" s="49"/>
      <c r="BK29" s="28"/>
      <c r="BL29" s="28"/>
      <c r="BM29" s="53" t="str">
        <f>$AG$16</f>
        <v>OS Lengefeld</v>
      </c>
      <c r="BN29" s="54">
        <f>COUNT($AW$26,$AZ$30,$AZ$34)</f>
        <v>3</v>
      </c>
      <c r="BO29" s="54">
        <f>SUM($BF$26+$BH$30+$BH$34)</f>
        <v>9</v>
      </c>
      <c r="BP29" s="54">
        <f>SUM($AW$26+$AZ$30+$AZ$34)</f>
        <v>6</v>
      </c>
      <c r="BQ29" s="55" t="s">
        <v>15</v>
      </c>
      <c r="BR29" s="54">
        <f>SUM($AZ$26+$AW$30+$AW$34)</f>
        <v>1</v>
      </c>
      <c r="BS29" s="77">
        <f>SUM(BP29-BR29)</f>
        <v>5</v>
      </c>
      <c r="BT29" s="49"/>
      <c r="BU29" s="49"/>
      <c r="BV29" s="50"/>
      <c r="BW29" s="50"/>
      <c r="BX29" s="50"/>
      <c r="BY29" s="50"/>
      <c r="BZ29" s="50"/>
      <c r="CA29" s="50"/>
      <c r="CB29" s="50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</row>
    <row r="30" spans="2:159" s="4" customFormat="1" ht="18" customHeight="1">
      <c r="B30" s="150">
        <v>7</v>
      </c>
      <c r="C30" s="146"/>
      <c r="D30" s="146"/>
      <c r="E30" s="146"/>
      <c r="F30" s="146"/>
      <c r="G30" s="146" t="s">
        <v>36</v>
      </c>
      <c r="H30" s="146"/>
      <c r="I30" s="146"/>
      <c r="J30" s="147">
        <f t="shared" si="0"/>
        <v>0.4368055555555557</v>
      </c>
      <c r="K30" s="147"/>
      <c r="L30" s="147"/>
      <c r="M30" s="147"/>
      <c r="N30" s="148"/>
      <c r="O30" s="149" t="str">
        <f>AG17</f>
        <v>Ev. OS Großrückerswalde</v>
      </c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6" t="s">
        <v>16</v>
      </c>
      <c r="AF30" s="139" t="str">
        <f>AG16</f>
        <v>OS Lengefeld</v>
      </c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40"/>
      <c r="AW30" s="141">
        <v>0</v>
      </c>
      <c r="AX30" s="142"/>
      <c r="AY30" s="6" t="s">
        <v>15</v>
      </c>
      <c r="AZ30" s="142">
        <v>2</v>
      </c>
      <c r="BA30" s="143"/>
      <c r="BB30" s="144"/>
      <c r="BC30" s="145"/>
      <c r="BD30" s="20"/>
      <c r="BE30" s="79"/>
      <c r="BF30" s="52">
        <f t="shared" si="1"/>
        <v>0</v>
      </c>
      <c r="BG30" s="52" t="s">
        <v>15</v>
      </c>
      <c r="BH30" s="52">
        <f t="shared" si="2"/>
        <v>3</v>
      </c>
      <c r="BI30" s="49"/>
      <c r="BJ30" s="49"/>
      <c r="BK30" s="58"/>
      <c r="BL30" s="58"/>
      <c r="BM30" s="53" t="str">
        <f>$AG$19</f>
        <v>Freie Schule Gelenau</v>
      </c>
      <c r="BN30" s="54">
        <f>COUNT($AZ$26,$AW$31,$AZ$35)</f>
        <v>3</v>
      </c>
      <c r="BO30" s="54">
        <f>SUM($BH$26+$BF$31+$BH$35)</f>
        <v>6</v>
      </c>
      <c r="BP30" s="54">
        <f>SUM($AZ$26+$AW$31+$AZ$35)</f>
        <v>5</v>
      </c>
      <c r="BQ30" s="55" t="s">
        <v>15</v>
      </c>
      <c r="BR30" s="54">
        <f>SUM($AW$26+$AZ$31+$AW$35)</f>
        <v>3</v>
      </c>
      <c r="BS30" s="77">
        <f>SUM(BP30-BR30)</f>
        <v>2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1"/>
      <c r="CL30" s="54"/>
      <c r="CM30" s="54"/>
      <c r="CN30" s="51"/>
      <c r="CO30" s="54"/>
      <c r="CP30" s="54"/>
      <c r="CQ30" s="51"/>
      <c r="CR30" s="54"/>
      <c r="CS30" s="51"/>
      <c r="CT30" s="51"/>
      <c r="CU30" s="54"/>
      <c r="CV30" s="51"/>
      <c r="CW30" s="56"/>
      <c r="CX30" s="56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</row>
    <row r="31" spans="2:159" s="4" customFormat="1" ht="18" customHeight="1" thickBot="1">
      <c r="B31" s="151">
        <v>8</v>
      </c>
      <c r="C31" s="135"/>
      <c r="D31" s="135"/>
      <c r="E31" s="135"/>
      <c r="F31" s="135"/>
      <c r="G31" s="135" t="s">
        <v>36</v>
      </c>
      <c r="H31" s="135"/>
      <c r="I31" s="135"/>
      <c r="J31" s="136">
        <f t="shared" si="0"/>
        <v>0.44652777777777797</v>
      </c>
      <c r="K31" s="136"/>
      <c r="L31" s="136"/>
      <c r="M31" s="136"/>
      <c r="N31" s="137"/>
      <c r="O31" s="138" t="str">
        <f>AG19</f>
        <v>Freie Schule Gelenau</v>
      </c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7" t="s">
        <v>16</v>
      </c>
      <c r="AF31" s="115" t="str">
        <f>AG18</f>
        <v>OS Neukirchen</v>
      </c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6"/>
      <c r="AW31" s="130">
        <v>2</v>
      </c>
      <c r="AX31" s="131"/>
      <c r="AY31" s="7" t="s">
        <v>15</v>
      </c>
      <c r="AZ31" s="131">
        <v>1</v>
      </c>
      <c r="BA31" s="132"/>
      <c r="BB31" s="133"/>
      <c r="BC31" s="134"/>
      <c r="BD31" s="19"/>
      <c r="BE31" s="79"/>
      <c r="BF31" s="52">
        <f t="shared" si="1"/>
        <v>3</v>
      </c>
      <c r="BG31" s="52" t="s">
        <v>15</v>
      </c>
      <c r="BH31" s="52">
        <f t="shared" si="2"/>
        <v>0</v>
      </c>
      <c r="BI31" s="49"/>
      <c r="BJ31" s="49"/>
      <c r="BK31" s="58"/>
      <c r="BL31" s="58"/>
      <c r="BM31" s="53" t="str">
        <f>$AG$18</f>
        <v>OS Neukirchen</v>
      </c>
      <c r="BN31" s="54">
        <f>COUNT($AW$27,$AZ$31,$AW$34)</f>
        <v>3</v>
      </c>
      <c r="BO31" s="54">
        <f>SUM($BF$27+$BH$31+$BF$34)</f>
        <v>3</v>
      </c>
      <c r="BP31" s="54">
        <f>SUM($AW$27+$AZ$31+$AW$34)</f>
        <v>2</v>
      </c>
      <c r="BQ31" s="55" t="s">
        <v>15</v>
      </c>
      <c r="BR31" s="54">
        <f>SUM($AZ$27+$AW$31+$AZ$34)</f>
        <v>4</v>
      </c>
      <c r="BS31" s="77">
        <f>SUM(BP31-BR31)</f>
        <v>-2</v>
      </c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1"/>
      <c r="CL31" s="54"/>
      <c r="CM31" s="54"/>
      <c r="CN31" s="51"/>
      <c r="CO31" s="54"/>
      <c r="CP31" s="54"/>
      <c r="CQ31" s="51"/>
      <c r="CR31" s="54"/>
      <c r="CS31" s="51"/>
      <c r="CT31" s="51"/>
      <c r="CU31" s="54"/>
      <c r="CV31" s="51"/>
      <c r="CW31" s="56"/>
      <c r="CX31" s="56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2:159" s="4" customFormat="1" ht="18" customHeight="1">
      <c r="B32" s="150">
        <v>9</v>
      </c>
      <c r="C32" s="146"/>
      <c r="D32" s="146"/>
      <c r="E32" s="146"/>
      <c r="F32" s="146"/>
      <c r="G32" s="146" t="s">
        <v>35</v>
      </c>
      <c r="H32" s="146"/>
      <c r="I32" s="146"/>
      <c r="J32" s="147">
        <f t="shared" si="0"/>
        <v>0.4562500000000002</v>
      </c>
      <c r="K32" s="147"/>
      <c r="L32" s="147"/>
      <c r="M32" s="147"/>
      <c r="N32" s="148"/>
      <c r="O32" s="149" t="str">
        <f>D18</f>
        <v>OS Neukirchen</v>
      </c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6" t="s">
        <v>16</v>
      </c>
      <c r="AF32" s="139" t="str">
        <f>D16</f>
        <v>OS Lengefeld</v>
      </c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40"/>
      <c r="AW32" s="141">
        <v>1</v>
      </c>
      <c r="AX32" s="142"/>
      <c r="AY32" s="6" t="s">
        <v>15</v>
      </c>
      <c r="AZ32" s="142">
        <v>2</v>
      </c>
      <c r="BA32" s="143"/>
      <c r="BB32" s="144"/>
      <c r="BC32" s="145"/>
      <c r="BD32" s="19"/>
      <c r="BE32" s="79"/>
      <c r="BF32" s="52">
        <f t="shared" si="1"/>
        <v>0</v>
      </c>
      <c r="BG32" s="52" t="s">
        <v>15</v>
      </c>
      <c r="BH32" s="52">
        <f t="shared" si="2"/>
        <v>3</v>
      </c>
      <c r="BI32" s="49"/>
      <c r="BJ32" s="49"/>
      <c r="BK32" s="58"/>
      <c r="BL32" s="58"/>
      <c r="BM32" s="53" t="str">
        <f>$AG$17</f>
        <v>Ev. OS Großrückerswalde</v>
      </c>
      <c r="BN32" s="54">
        <f>COUNT($AZ$27,$AW$30,$AW$35)</f>
        <v>3</v>
      </c>
      <c r="BO32" s="54">
        <f>SUM($BH$27+$BF$30+$BF$35)</f>
        <v>0</v>
      </c>
      <c r="BP32" s="54">
        <f>SUM($AZ$27+$AW$30+$AW$35)</f>
        <v>0</v>
      </c>
      <c r="BQ32" s="55" t="s">
        <v>15</v>
      </c>
      <c r="BR32" s="54">
        <f>SUM($AW$27+$AZ$30+$AZ$35)</f>
        <v>5</v>
      </c>
      <c r="BS32" s="77">
        <f>SUM(BP32-BR32)</f>
        <v>-5</v>
      </c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1"/>
      <c r="CL32" s="54"/>
      <c r="CM32" s="54"/>
      <c r="CN32" s="51"/>
      <c r="CO32" s="54"/>
      <c r="CP32" s="54"/>
      <c r="CQ32" s="51"/>
      <c r="CR32" s="54"/>
      <c r="CS32" s="51"/>
      <c r="CT32" s="51"/>
      <c r="CU32" s="54"/>
      <c r="CV32" s="51"/>
      <c r="CW32" s="56"/>
      <c r="CX32" s="56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</row>
    <row r="33" spans="2:159" s="4" customFormat="1" ht="18" customHeight="1" thickBot="1">
      <c r="B33" s="151">
        <v>10</v>
      </c>
      <c r="C33" s="135"/>
      <c r="D33" s="135"/>
      <c r="E33" s="135"/>
      <c r="F33" s="135"/>
      <c r="G33" s="135" t="s">
        <v>35</v>
      </c>
      <c r="H33" s="135"/>
      <c r="I33" s="135"/>
      <c r="J33" s="136">
        <f t="shared" si="0"/>
        <v>0.46597222222222245</v>
      </c>
      <c r="K33" s="136"/>
      <c r="L33" s="136"/>
      <c r="M33" s="136"/>
      <c r="N33" s="137"/>
      <c r="O33" s="138" t="str">
        <f>D17</f>
        <v>Ev. OS Großrückerswalde</v>
      </c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7" t="s">
        <v>16</v>
      </c>
      <c r="AF33" s="115" t="str">
        <f>D19</f>
        <v>Freie Schule Gelenau</v>
      </c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6"/>
      <c r="AW33" s="130">
        <v>2</v>
      </c>
      <c r="AX33" s="131"/>
      <c r="AY33" s="7" t="s">
        <v>15</v>
      </c>
      <c r="AZ33" s="131">
        <v>1</v>
      </c>
      <c r="BA33" s="132"/>
      <c r="BB33" s="133"/>
      <c r="BC33" s="134"/>
      <c r="BD33" s="19"/>
      <c r="BE33" s="79"/>
      <c r="BF33" s="52">
        <f t="shared" si="1"/>
        <v>3</v>
      </c>
      <c r="BG33" s="52" t="s">
        <v>15</v>
      </c>
      <c r="BH33" s="52">
        <f t="shared" si="2"/>
        <v>0</v>
      </c>
      <c r="BI33" s="49"/>
      <c r="BJ33" s="49"/>
      <c r="BK33" s="58"/>
      <c r="BL33" s="58"/>
      <c r="BM33" s="51"/>
      <c r="BN33" s="51"/>
      <c r="BO33" s="51"/>
      <c r="BP33" s="51"/>
      <c r="BQ33" s="51"/>
      <c r="BR33" s="51"/>
      <c r="BS33" s="51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1"/>
      <c r="CL33" s="54"/>
      <c r="CM33" s="54"/>
      <c r="CN33" s="51"/>
      <c r="CO33" s="54"/>
      <c r="CP33" s="54"/>
      <c r="CQ33" s="51"/>
      <c r="CR33" s="54"/>
      <c r="CS33" s="51"/>
      <c r="CT33" s="51"/>
      <c r="CU33" s="54"/>
      <c r="CV33" s="51"/>
      <c r="CW33" s="56"/>
      <c r="CX33" s="56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</row>
    <row r="34" spans="2:159" s="4" customFormat="1" ht="18" customHeight="1">
      <c r="B34" s="150">
        <v>11</v>
      </c>
      <c r="C34" s="146"/>
      <c r="D34" s="146"/>
      <c r="E34" s="146"/>
      <c r="F34" s="146"/>
      <c r="G34" s="146" t="s">
        <v>36</v>
      </c>
      <c r="H34" s="146"/>
      <c r="I34" s="146"/>
      <c r="J34" s="147">
        <f t="shared" si="0"/>
        <v>0.4756944444444447</v>
      </c>
      <c r="K34" s="147"/>
      <c r="L34" s="147"/>
      <c r="M34" s="147"/>
      <c r="N34" s="148"/>
      <c r="O34" s="149" t="str">
        <f>AG18</f>
        <v>OS Neukirchen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6" t="s">
        <v>16</v>
      </c>
      <c r="AF34" s="139" t="str">
        <f>AG16</f>
        <v>OS Lengefeld</v>
      </c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40"/>
      <c r="AW34" s="141">
        <v>0</v>
      </c>
      <c r="AX34" s="142"/>
      <c r="AY34" s="6" t="s">
        <v>15</v>
      </c>
      <c r="AZ34" s="142">
        <v>2</v>
      </c>
      <c r="BA34" s="143"/>
      <c r="BB34" s="144"/>
      <c r="BC34" s="145"/>
      <c r="BD34" s="19"/>
      <c r="BE34" s="79"/>
      <c r="BF34" s="52">
        <f t="shared" si="1"/>
        <v>0</v>
      </c>
      <c r="BG34" s="52" t="s">
        <v>15</v>
      </c>
      <c r="BH34" s="52">
        <f t="shared" si="2"/>
        <v>3</v>
      </c>
      <c r="BI34" s="49"/>
      <c r="BJ34" s="49"/>
      <c r="BK34" s="58"/>
      <c r="BL34" s="58"/>
      <c r="BM34" s="51"/>
      <c r="BN34" s="51"/>
      <c r="BO34" s="51"/>
      <c r="BP34" s="51"/>
      <c r="BQ34" s="51"/>
      <c r="BR34" s="51"/>
      <c r="BS34" s="51"/>
      <c r="BT34" s="49"/>
      <c r="BU34" s="49"/>
      <c r="BV34" s="50"/>
      <c r="BW34" s="50"/>
      <c r="BX34" s="50"/>
      <c r="BY34" s="50"/>
      <c r="BZ34" s="50"/>
      <c r="CA34" s="50"/>
      <c r="CB34" s="50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</row>
    <row r="35" spans="2:159" s="4" customFormat="1" ht="18" customHeight="1" thickBot="1">
      <c r="B35" s="151">
        <v>12</v>
      </c>
      <c r="C35" s="135"/>
      <c r="D35" s="135"/>
      <c r="E35" s="135"/>
      <c r="F35" s="135"/>
      <c r="G35" s="135" t="s">
        <v>36</v>
      </c>
      <c r="H35" s="135"/>
      <c r="I35" s="135"/>
      <c r="J35" s="136">
        <f t="shared" si="0"/>
        <v>0.48541666666666694</v>
      </c>
      <c r="K35" s="136"/>
      <c r="L35" s="136"/>
      <c r="M35" s="136"/>
      <c r="N35" s="137"/>
      <c r="O35" s="138" t="str">
        <f>AG17</f>
        <v>Ev. OS Großrückerswalde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7" t="s">
        <v>16</v>
      </c>
      <c r="AF35" s="115" t="str">
        <f>AG19</f>
        <v>Freie Schule Gelenau</v>
      </c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6"/>
      <c r="AW35" s="130">
        <v>0</v>
      </c>
      <c r="AX35" s="131"/>
      <c r="AY35" s="7" t="s">
        <v>15</v>
      </c>
      <c r="AZ35" s="131">
        <v>2</v>
      </c>
      <c r="BA35" s="132"/>
      <c r="BB35" s="133"/>
      <c r="BC35" s="134"/>
      <c r="BD35" s="20"/>
      <c r="BE35" s="79"/>
      <c r="BF35" s="52">
        <f t="shared" si="1"/>
        <v>0</v>
      </c>
      <c r="BG35" s="52" t="s">
        <v>15</v>
      </c>
      <c r="BH35" s="52">
        <f t="shared" si="2"/>
        <v>3</v>
      </c>
      <c r="BI35" s="49"/>
      <c r="BJ35" s="49"/>
      <c r="BK35" s="49"/>
      <c r="BL35" s="49"/>
      <c r="BM35" s="51"/>
      <c r="BN35" s="51"/>
      <c r="BO35" s="51"/>
      <c r="BP35" s="51"/>
      <c r="BQ35" s="51"/>
      <c r="BR35" s="51"/>
      <c r="BS35" s="51"/>
      <c r="BT35" s="49"/>
      <c r="BU35" s="49"/>
      <c r="BV35" s="50"/>
      <c r="BW35" s="50"/>
      <c r="BX35" s="50"/>
      <c r="BY35" s="50"/>
      <c r="BZ35" s="50"/>
      <c r="CA35" s="50"/>
      <c r="CB35" s="50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0"/>
      <c r="BE36" s="14"/>
      <c r="BF36" s="52"/>
      <c r="BG36" s="52"/>
      <c r="BH36" s="52"/>
      <c r="BI36" s="49"/>
      <c r="BJ36" s="28"/>
      <c r="BK36" s="28"/>
      <c r="BL36" s="28"/>
      <c r="BM36" s="51"/>
      <c r="BN36" s="51"/>
      <c r="BO36" s="51"/>
      <c r="BP36" s="51"/>
      <c r="BQ36" s="51"/>
      <c r="BR36" s="51"/>
      <c r="BS36" s="51"/>
      <c r="BT36" s="49"/>
      <c r="BU36" s="49"/>
      <c r="BV36" s="50"/>
      <c r="BW36" s="50"/>
      <c r="BX36" s="50"/>
      <c r="BY36" s="50"/>
      <c r="BZ36" s="50"/>
      <c r="CA36" s="50"/>
      <c r="CB36" s="50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</row>
    <row r="37" spans="2:159" s="4" customFormat="1" ht="18" customHeight="1">
      <c r="B37" s="1" t="s">
        <v>24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0"/>
      <c r="BE37" s="14"/>
      <c r="BF37" s="52"/>
      <c r="BG37" s="52"/>
      <c r="BH37" s="52"/>
      <c r="BI37" s="49"/>
      <c r="BJ37" s="49"/>
      <c r="BK37" s="58"/>
      <c r="BL37" s="58"/>
      <c r="BM37" s="51"/>
      <c r="BN37" s="51"/>
      <c r="BO37" s="51"/>
      <c r="BP37" s="51"/>
      <c r="BQ37" s="51"/>
      <c r="BR37" s="51"/>
      <c r="BS37" s="51"/>
      <c r="BT37" s="49"/>
      <c r="BU37" s="49"/>
      <c r="BV37" s="50"/>
      <c r="BW37" s="50"/>
      <c r="BX37" s="50"/>
      <c r="BY37" s="50"/>
      <c r="BZ37" s="50"/>
      <c r="CA37" s="50"/>
      <c r="CB37" s="50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19"/>
      <c r="BE38" s="15"/>
      <c r="BF38" s="52"/>
      <c r="BG38" s="52"/>
      <c r="BH38" s="52"/>
      <c r="BI38" s="49"/>
      <c r="BJ38" s="49"/>
      <c r="BK38" s="58"/>
      <c r="BL38" s="58"/>
      <c r="BM38" s="51"/>
      <c r="BN38" s="51"/>
      <c r="BO38" s="51"/>
      <c r="BP38" s="51"/>
      <c r="BQ38" s="51"/>
      <c r="BR38" s="51"/>
      <c r="BS38" s="51"/>
      <c r="BT38" s="49"/>
      <c r="BU38" s="49"/>
      <c r="BV38" s="50"/>
      <c r="BW38" s="50"/>
      <c r="BX38" s="50"/>
      <c r="BY38" s="50"/>
      <c r="BZ38" s="50"/>
      <c r="CA38" s="50"/>
      <c r="CB38" s="50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</row>
    <row r="39" spans="2:159" s="4" customFormat="1" ht="18" customHeight="1" thickBot="1">
      <c r="B39"/>
      <c r="C39"/>
      <c r="D39"/>
      <c r="E39" s="84" t="s">
        <v>33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6"/>
      <c r="AE39" s="84" t="s">
        <v>22</v>
      </c>
      <c r="AF39" s="85"/>
      <c r="AG39" s="86"/>
      <c r="AH39" s="84" t="s">
        <v>18</v>
      </c>
      <c r="AI39" s="85"/>
      <c r="AJ39" s="86"/>
      <c r="AK39" s="84" t="s">
        <v>19</v>
      </c>
      <c r="AL39" s="85"/>
      <c r="AM39" s="85"/>
      <c r="AN39" s="85"/>
      <c r="AO39" s="86"/>
      <c r="AP39" s="84" t="s">
        <v>20</v>
      </c>
      <c r="AQ39" s="85"/>
      <c r="AR39" s="86"/>
      <c r="AS39"/>
      <c r="AT39"/>
      <c r="AU39"/>
      <c r="AV39"/>
      <c r="AW39"/>
      <c r="AX39"/>
      <c r="AY39"/>
      <c r="AZ39"/>
      <c r="BA39"/>
      <c r="BB39"/>
      <c r="BC39"/>
      <c r="BD39" s="19"/>
      <c r="BE39" s="15"/>
      <c r="BF39" s="52"/>
      <c r="BG39" s="52"/>
      <c r="BH39" s="52"/>
      <c r="BI39" s="49"/>
      <c r="BJ39" s="49"/>
      <c r="BK39" s="58"/>
      <c r="BL39" s="58"/>
      <c r="BM39" s="51"/>
      <c r="BN39" s="51"/>
      <c r="BO39" s="51"/>
      <c r="BP39" s="51"/>
      <c r="BQ39" s="51"/>
      <c r="BR39" s="51"/>
      <c r="BS39" s="51"/>
      <c r="BT39" s="49"/>
      <c r="BU39" s="49"/>
      <c r="BV39" s="50"/>
      <c r="BW39" s="50"/>
      <c r="BX39" s="50"/>
      <c r="BY39" s="50"/>
      <c r="BZ39" s="50"/>
      <c r="CA39" s="50"/>
      <c r="CB39" s="50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</row>
    <row r="40" spans="2:159" s="4" customFormat="1" ht="18" customHeight="1">
      <c r="B40"/>
      <c r="C40"/>
      <c r="D40"/>
      <c r="E40" s="121" t="s">
        <v>7</v>
      </c>
      <c r="F40" s="122"/>
      <c r="G40" s="87" t="str">
        <f>$BM$24</f>
        <v>OS Lengefeld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8"/>
      <c r="AE40" s="108">
        <f>$BN$24</f>
        <v>3</v>
      </c>
      <c r="AF40" s="109"/>
      <c r="AG40" s="110"/>
      <c r="AH40" s="108">
        <v>6</v>
      </c>
      <c r="AI40" s="109"/>
      <c r="AJ40" s="110"/>
      <c r="AK40" s="89">
        <f>$BP$24</f>
        <v>7</v>
      </c>
      <c r="AL40" s="89"/>
      <c r="AM40" s="80" t="s">
        <v>15</v>
      </c>
      <c r="AN40" s="89">
        <f>$BR$24</f>
        <v>2</v>
      </c>
      <c r="AO40" s="89"/>
      <c r="AP40" s="81">
        <f>$BS$24</f>
        <v>5</v>
      </c>
      <c r="AQ40" s="82"/>
      <c r="AR40" s="83"/>
      <c r="AS40"/>
      <c r="AT40"/>
      <c r="AU40"/>
      <c r="AV40"/>
      <c r="AW40"/>
      <c r="AX40"/>
      <c r="AY40"/>
      <c r="AZ40"/>
      <c r="BA40"/>
      <c r="BB40"/>
      <c r="BC40"/>
      <c r="BD40" s="19"/>
      <c r="BE40" s="15"/>
      <c r="BF40" s="52"/>
      <c r="BG40" s="52"/>
      <c r="BH40" s="52"/>
      <c r="BI40" s="49"/>
      <c r="BJ40" s="49"/>
      <c r="BK40" s="58"/>
      <c r="BL40" s="58"/>
      <c r="BM40" s="51"/>
      <c r="BN40" s="51"/>
      <c r="BO40" s="51"/>
      <c r="BP40" s="51"/>
      <c r="BQ40" s="51"/>
      <c r="BR40" s="51"/>
      <c r="BS40" s="51"/>
      <c r="BT40" s="49"/>
      <c r="BU40" s="49"/>
      <c r="BV40" s="50"/>
      <c r="BW40" s="50"/>
      <c r="BX40" s="50"/>
      <c r="BY40" s="50"/>
      <c r="BZ40" s="50"/>
      <c r="CA40" s="50"/>
      <c r="CB40" s="50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</row>
    <row r="41" spans="2:159" s="4" customFormat="1" ht="18" customHeight="1">
      <c r="B41"/>
      <c r="C41"/>
      <c r="D41"/>
      <c r="E41" s="118" t="s">
        <v>8</v>
      </c>
      <c r="F41" s="119"/>
      <c r="G41" s="106" t="str">
        <f>$BM$25</f>
        <v>OS Neukirchen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7"/>
      <c r="AE41" s="97">
        <f>$BN$25</f>
        <v>3</v>
      </c>
      <c r="AF41" s="98"/>
      <c r="AG41" s="99"/>
      <c r="AH41" s="97">
        <v>3</v>
      </c>
      <c r="AI41" s="98"/>
      <c r="AJ41" s="99"/>
      <c r="AK41" s="96">
        <f>$BP$25</f>
        <v>7</v>
      </c>
      <c r="AL41" s="96"/>
      <c r="AM41" s="9" t="s">
        <v>15</v>
      </c>
      <c r="AN41" s="96">
        <f>$BR$25</f>
        <v>7</v>
      </c>
      <c r="AO41" s="96"/>
      <c r="AP41" s="90">
        <f>$BS$25</f>
        <v>0</v>
      </c>
      <c r="AQ41" s="91"/>
      <c r="AR41" s="92"/>
      <c r="AS41"/>
      <c r="AT41"/>
      <c r="AU41"/>
      <c r="AV41"/>
      <c r="AW41"/>
      <c r="AX41"/>
      <c r="AY41"/>
      <c r="AZ41"/>
      <c r="BA41"/>
      <c r="BB41"/>
      <c r="BC41"/>
      <c r="BD41" s="19"/>
      <c r="BE41" s="15"/>
      <c r="BF41" s="52"/>
      <c r="BG41" s="52"/>
      <c r="BH41" s="52"/>
      <c r="BI41" s="49"/>
      <c r="BJ41" s="49"/>
      <c r="BK41" s="58"/>
      <c r="BL41" s="58"/>
      <c r="BM41" s="59"/>
      <c r="BN41" s="60"/>
      <c r="BO41" s="60"/>
      <c r="BP41" s="61"/>
      <c r="BQ41" s="60"/>
      <c r="BR41" s="62"/>
      <c r="BS41" s="49"/>
      <c r="BT41" s="49"/>
      <c r="BU41" s="49"/>
      <c r="BV41" s="50"/>
      <c r="BW41" s="50"/>
      <c r="BX41" s="50"/>
      <c r="BY41" s="50"/>
      <c r="BZ41" s="50"/>
      <c r="CA41" s="50"/>
      <c r="CB41" s="50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</row>
    <row r="42" spans="2:159" s="4" customFormat="1" ht="18" customHeight="1">
      <c r="B42"/>
      <c r="C42"/>
      <c r="D42"/>
      <c r="E42" s="117" t="s">
        <v>9</v>
      </c>
      <c r="F42" s="96"/>
      <c r="G42" s="128" t="str">
        <f>$BM$26</f>
        <v>Ev. OS Großrückerswalde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97">
        <f>$BN$26</f>
        <v>3</v>
      </c>
      <c r="AF42" s="98"/>
      <c r="AG42" s="99"/>
      <c r="AH42" s="97">
        <v>2</v>
      </c>
      <c r="AI42" s="98"/>
      <c r="AJ42" s="99"/>
      <c r="AK42" s="96">
        <f>$BP$26</f>
        <v>7</v>
      </c>
      <c r="AL42" s="96"/>
      <c r="AM42" s="9" t="s">
        <v>15</v>
      </c>
      <c r="AN42" s="96">
        <f>$BR$26</f>
        <v>10</v>
      </c>
      <c r="AO42" s="96"/>
      <c r="AP42" s="90">
        <f>$BS$26</f>
        <v>-3</v>
      </c>
      <c r="AQ42" s="91"/>
      <c r="AR42" s="92"/>
      <c r="AS42"/>
      <c r="AT42"/>
      <c r="AU42"/>
      <c r="AV42"/>
      <c r="AW42"/>
      <c r="AX42"/>
      <c r="AY42"/>
      <c r="AZ42"/>
      <c r="BA42"/>
      <c r="BB42"/>
      <c r="BC42"/>
      <c r="BD42" s="20"/>
      <c r="BE42" s="14"/>
      <c r="BF42" s="52"/>
      <c r="BG42" s="52"/>
      <c r="BH42" s="52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50"/>
      <c r="BW42" s="50"/>
      <c r="BX42" s="50"/>
      <c r="BY42" s="50"/>
      <c r="BZ42" s="50"/>
      <c r="CA42" s="50"/>
      <c r="CB42" s="50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</row>
    <row r="43" spans="5:60" ht="18" customHeight="1" thickBot="1">
      <c r="E43" s="126">
        <v>4</v>
      </c>
      <c r="F43" s="127"/>
      <c r="G43" s="93" t="str">
        <f>$BM$27</f>
        <v>Freie Schule Gelenau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4"/>
      <c r="AE43" s="103">
        <f>$BN$27</f>
        <v>3</v>
      </c>
      <c r="AF43" s="104"/>
      <c r="AG43" s="105"/>
      <c r="AH43" s="103">
        <f>$BO$27</f>
        <v>1</v>
      </c>
      <c r="AI43" s="104"/>
      <c r="AJ43" s="105"/>
      <c r="AK43" s="95">
        <f>$BP$27</f>
        <v>2</v>
      </c>
      <c r="AL43" s="95"/>
      <c r="AM43" s="10" t="s">
        <v>15</v>
      </c>
      <c r="AN43" s="95">
        <f>$BR$27</f>
        <v>4</v>
      </c>
      <c r="AO43" s="95"/>
      <c r="AP43" s="100">
        <f>$BS$27</f>
        <v>-2</v>
      </c>
      <c r="AQ43" s="101"/>
      <c r="AR43" s="102"/>
      <c r="BF43" s="52"/>
      <c r="BG43" s="52"/>
      <c r="BH43" s="52"/>
    </row>
    <row r="44" ht="18" customHeight="1" thickBot="1"/>
    <row r="45" spans="5:44" ht="18" customHeight="1" thickBot="1">
      <c r="E45" s="84" t="s">
        <v>34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6"/>
      <c r="AE45" s="84" t="s">
        <v>22</v>
      </c>
      <c r="AF45" s="85"/>
      <c r="AG45" s="86"/>
      <c r="AH45" s="84" t="s">
        <v>18</v>
      </c>
      <c r="AI45" s="85"/>
      <c r="AJ45" s="86"/>
      <c r="AK45" s="84" t="s">
        <v>19</v>
      </c>
      <c r="AL45" s="85"/>
      <c r="AM45" s="85"/>
      <c r="AN45" s="85"/>
      <c r="AO45" s="86"/>
      <c r="AP45" s="84" t="s">
        <v>20</v>
      </c>
      <c r="AQ45" s="85"/>
      <c r="AR45" s="86"/>
    </row>
    <row r="46" spans="5:44" ht="18" customHeight="1">
      <c r="E46" s="121" t="s">
        <v>7</v>
      </c>
      <c r="F46" s="122"/>
      <c r="G46" s="87" t="str">
        <f>$BM$29</f>
        <v>OS Lengefeld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8"/>
      <c r="AE46" s="108">
        <f>$BN$29</f>
        <v>3</v>
      </c>
      <c r="AF46" s="109"/>
      <c r="AG46" s="110"/>
      <c r="AH46" s="108">
        <v>6</v>
      </c>
      <c r="AI46" s="109"/>
      <c r="AJ46" s="110"/>
      <c r="AK46" s="89">
        <f>$BP$29</f>
        <v>6</v>
      </c>
      <c r="AL46" s="89"/>
      <c r="AM46" s="80" t="s">
        <v>15</v>
      </c>
      <c r="AN46" s="89">
        <f>$BR$29</f>
        <v>1</v>
      </c>
      <c r="AO46" s="89"/>
      <c r="AP46" s="81">
        <f>$BS$29</f>
        <v>5</v>
      </c>
      <c r="AQ46" s="82"/>
      <c r="AR46" s="83"/>
    </row>
    <row r="47" spans="5:116" s="8" customFormat="1" ht="18" customHeight="1">
      <c r="E47" s="117" t="s">
        <v>8</v>
      </c>
      <c r="F47" s="96"/>
      <c r="G47" s="106" t="str">
        <f>$BM$30</f>
        <v>Freie Schule Gelenau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7"/>
      <c r="AE47" s="111">
        <f>$BN$30</f>
        <v>3</v>
      </c>
      <c r="AF47" s="112"/>
      <c r="AG47" s="113"/>
      <c r="AH47" s="111">
        <v>4</v>
      </c>
      <c r="AI47" s="112"/>
      <c r="AJ47" s="113"/>
      <c r="AK47" s="119">
        <f>$BP$30</f>
        <v>5</v>
      </c>
      <c r="AL47" s="119"/>
      <c r="AM47" s="9" t="s">
        <v>15</v>
      </c>
      <c r="AN47" s="119">
        <f>$BR$30</f>
        <v>3</v>
      </c>
      <c r="AO47" s="119"/>
      <c r="AP47" s="123">
        <f>$BS$30</f>
        <v>2</v>
      </c>
      <c r="AQ47" s="124"/>
      <c r="AR47" s="125"/>
      <c r="BE47" s="16"/>
      <c r="BF47" s="63"/>
      <c r="BG47" s="63"/>
      <c r="BH47" s="63"/>
      <c r="BI47" s="63"/>
      <c r="BJ47" s="63"/>
      <c r="BK47" s="63"/>
      <c r="BL47" s="63"/>
      <c r="BM47" s="64"/>
      <c r="BN47" s="64"/>
      <c r="BO47" s="64"/>
      <c r="BP47" s="64"/>
      <c r="BQ47" s="64"/>
      <c r="BR47" s="64"/>
      <c r="BS47" s="64"/>
      <c r="BT47" s="64"/>
      <c r="BU47" s="64"/>
      <c r="BV47" s="65"/>
      <c r="BW47" s="65"/>
      <c r="BX47" s="65"/>
      <c r="BY47" s="65"/>
      <c r="BZ47" s="65"/>
      <c r="CA47" s="65"/>
      <c r="CB47" s="65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</row>
    <row r="48" spans="5:44" ht="18" customHeight="1">
      <c r="E48" s="117" t="s">
        <v>9</v>
      </c>
      <c r="F48" s="96"/>
      <c r="G48" s="128" t="str">
        <f>$BM$31</f>
        <v>OS Neukirchen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9"/>
      <c r="AE48" s="97">
        <f>$BN$31</f>
        <v>3</v>
      </c>
      <c r="AF48" s="98"/>
      <c r="AG48" s="99"/>
      <c r="AH48" s="97">
        <v>2</v>
      </c>
      <c r="AI48" s="98"/>
      <c r="AJ48" s="99"/>
      <c r="AK48" s="96">
        <f>$BP$31</f>
        <v>2</v>
      </c>
      <c r="AL48" s="96"/>
      <c r="AM48" s="9" t="s">
        <v>15</v>
      </c>
      <c r="AN48" s="96">
        <f>$BR$31</f>
        <v>4</v>
      </c>
      <c r="AO48" s="96"/>
      <c r="AP48" s="90">
        <f>$BS$31</f>
        <v>-2</v>
      </c>
      <c r="AQ48" s="91"/>
      <c r="AR48" s="92"/>
    </row>
    <row r="49" spans="5:44" ht="18" customHeight="1" thickBot="1">
      <c r="E49" s="126" t="s">
        <v>10</v>
      </c>
      <c r="F49" s="127"/>
      <c r="G49" s="93" t="str">
        <f>$BM$32</f>
        <v>Ev. OS Großrückerswalde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4"/>
      <c r="AE49" s="103">
        <f>$BN$32</f>
        <v>3</v>
      </c>
      <c r="AF49" s="104"/>
      <c r="AG49" s="105"/>
      <c r="AH49" s="103">
        <v>0</v>
      </c>
      <c r="AI49" s="104"/>
      <c r="AJ49" s="105"/>
      <c r="AK49" s="95">
        <f>$BP$32</f>
        <v>0</v>
      </c>
      <c r="AL49" s="95"/>
      <c r="AM49" s="10" t="s">
        <v>15</v>
      </c>
      <c r="AN49" s="95">
        <f>$BR$32</f>
        <v>5</v>
      </c>
      <c r="AO49" s="95"/>
      <c r="AP49" s="100">
        <f>$BS$32</f>
        <v>-5</v>
      </c>
      <c r="AQ49" s="101"/>
      <c r="AR49" s="102"/>
    </row>
    <row r="50" ht="18" customHeight="1"/>
    <row r="51" ht="18" customHeight="1"/>
    <row r="52" spans="2:55" ht="33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</row>
    <row r="53" ht="12.75">
      <c r="B53" s="1"/>
    </row>
  </sheetData>
  <sheetProtection/>
  <mergeCells count="219">
    <mergeCell ref="A2:AP3"/>
    <mergeCell ref="U10:V10"/>
    <mergeCell ref="O24:AD24"/>
    <mergeCell ref="AW25:AX25"/>
    <mergeCell ref="J28:N28"/>
    <mergeCell ref="O28:AD28"/>
    <mergeCell ref="O25:AD25"/>
    <mergeCell ref="AF25:AV25"/>
    <mergeCell ref="J25:N25"/>
    <mergeCell ref="D25:F25"/>
    <mergeCell ref="J30:N30"/>
    <mergeCell ref="O30:AD30"/>
    <mergeCell ref="G42:AD42"/>
    <mergeCell ref="G40:AD40"/>
    <mergeCell ref="J32:N32"/>
    <mergeCell ref="O32:AD32"/>
    <mergeCell ref="BB16:BC16"/>
    <mergeCell ref="BB18:BC18"/>
    <mergeCell ref="AG19:BA19"/>
    <mergeCell ref="BB19:BC19"/>
    <mergeCell ref="BB17:BC17"/>
    <mergeCell ref="AG16:BA16"/>
    <mergeCell ref="BB15:BC15"/>
    <mergeCell ref="B8:AM8"/>
    <mergeCell ref="B15:X15"/>
    <mergeCell ref="Y15:Z15"/>
    <mergeCell ref="X10:AB10"/>
    <mergeCell ref="H10:L10"/>
    <mergeCell ref="AL10:AP10"/>
    <mergeCell ref="M6:T6"/>
    <mergeCell ref="Y6:AF6"/>
    <mergeCell ref="AE15:BA15"/>
    <mergeCell ref="AW24:AX24"/>
    <mergeCell ref="AZ24:BA24"/>
    <mergeCell ref="AE19:AF19"/>
    <mergeCell ref="O23:AV23"/>
    <mergeCell ref="AG17:BA17"/>
    <mergeCell ref="AG18:BA18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B18:C18"/>
    <mergeCell ref="AE17:AF17"/>
    <mergeCell ref="AE18:AF18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B26:C26"/>
    <mergeCell ref="B27:C27"/>
    <mergeCell ref="B28:C28"/>
    <mergeCell ref="B29:C29"/>
    <mergeCell ref="B23:C23"/>
    <mergeCell ref="G23:I23"/>
    <mergeCell ref="D23:F23"/>
    <mergeCell ref="B25:C25"/>
    <mergeCell ref="G25:I25"/>
    <mergeCell ref="B34:C34"/>
    <mergeCell ref="B35:C35"/>
    <mergeCell ref="B30:C30"/>
    <mergeCell ref="B31:C31"/>
    <mergeCell ref="B32:C32"/>
    <mergeCell ref="B33:C33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30:AV30"/>
    <mergeCell ref="AW30:AX30"/>
    <mergeCell ref="AZ30:BA30"/>
    <mergeCell ref="BB30:BC30"/>
    <mergeCell ref="AZ31:BA31"/>
    <mergeCell ref="BB31:BC31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W35:AX35"/>
    <mergeCell ref="AZ35:BA35"/>
    <mergeCell ref="BB35:BC35"/>
    <mergeCell ref="D35:F35"/>
    <mergeCell ref="G35:I35"/>
    <mergeCell ref="J35:N35"/>
    <mergeCell ref="O35:AD35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P46:AR46"/>
    <mergeCell ref="E45:AD45"/>
    <mergeCell ref="AE45:AG45"/>
    <mergeCell ref="AP45:AR45"/>
    <mergeCell ref="G46:AD46"/>
    <mergeCell ref="AK46:AL46"/>
    <mergeCell ref="AN46:AO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Baude</cp:lastModifiedBy>
  <cp:lastPrinted>2003-01-05T09:58:29Z</cp:lastPrinted>
  <dcterms:created xsi:type="dcterms:W3CDTF">2002-02-21T07:48:38Z</dcterms:created>
  <dcterms:modified xsi:type="dcterms:W3CDTF">2015-12-02T15:33:08Z</dcterms:modified>
  <cp:category/>
  <cp:version/>
  <cp:contentType/>
  <cp:contentStatus/>
</cp:coreProperties>
</file>